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68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<sst xmlns="http://schemas.openxmlformats.org/spreadsheetml/2006/main" count="48" uniqueCount="48">
  <si>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APPLICABLES  AUX  PERSONNELS  DES  S D T E F P</t>
  </si>
  <si>
    <t>grade
ou
catégorie</t>
  </si>
  <si>
    <t>MF</t>
  </si>
  <si>
    <t>PV</t>
  </si>
  <si>
    <t>MF 
+
 1 PV</t>
  </si>
  <si>
    <t>MF 
+
 3 PV</t>
  </si>
  <si>
    <t>MF 
+
 4 PV</t>
  </si>
  <si>
    <t>MF 
+
 5 PV</t>
  </si>
  <si>
    <t>MF 
+
 6 PV</t>
  </si>
  <si>
    <t>MF 
+
7 PV</t>
  </si>
  <si>
    <t>MF 
+
8 PV</t>
  </si>
  <si>
    <t>MF 
+
9 PV</t>
  </si>
  <si>
    <t>MF 
+
10 PV</t>
  </si>
  <si>
    <t>MF 
+
11 PV</t>
  </si>
  <si>
    <t>MF 
+
12 PV</t>
  </si>
  <si>
    <t>IT</t>
  </si>
  <si>
    <t>Contract.  1°</t>
  </si>
  <si>
    <t>50 ter rue de MALTE</t>
  </si>
  <si>
    <t>75011 PARIS</t>
  </si>
  <si>
    <t>IDF</t>
  </si>
  <si>
    <t>Contract.  HC</t>
  </si>
  <si>
    <t>DA</t>
  </si>
  <si>
    <t>prime   de technicité</t>
  </si>
  <si>
    <t>Ct Classe Except</t>
  </si>
  <si>
    <t>Ct Classe Sup</t>
  </si>
  <si>
    <t>Ct Classe Norm.</t>
  </si>
  <si>
    <t xml:space="preserve">Contract.  2° </t>
  </si>
  <si>
    <t xml:space="preserve">Contract.  3° </t>
  </si>
  <si>
    <r>
      <t xml:space="preserve">            R</t>
    </r>
    <r>
      <rPr>
        <sz val="20"/>
        <rFont val="Arial"/>
        <family val="0"/>
      </rPr>
      <t>É</t>
    </r>
    <r>
      <rPr>
        <sz val="20"/>
        <rFont val="Dutch"/>
        <family val="0"/>
      </rPr>
      <t>MUN</t>
    </r>
    <r>
      <rPr>
        <sz val="20"/>
        <rFont val="Arial"/>
        <family val="0"/>
      </rPr>
      <t>É</t>
    </r>
    <r>
      <rPr>
        <sz val="20"/>
        <rFont val="Dutch"/>
        <family val="0"/>
      </rPr>
      <t xml:space="preserve">RATIONS ACCESSOIRES </t>
    </r>
    <r>
      <rPr>
        <sz val="20"/>
        <color indexed="10"/>
        <rFont val="Dutch"/>
        <family val="0"/>
      </rPr>
      <t>MENSUELLES</t>
    </r>
  </si>
  <si>
    <t>http://itefa.unsa.org</t>
  </si>
  <si>
    <t>itefa@unsa.org</t>
  </si>
  <si>
    <r>
      <t>(</t>
    </r>
    <r>
      <rPr>
        <sz val="10"/>
        <rFont val="Dutch"/>
        <family val="0"/>
      </rPr>
      <t>06.07.71.46.67</t>
    </r>
  </si>
  <si>
    <t>.28</t>
  </si>
  <si>
    <t>ANNEE  2008</t>
  </si>
  <si>
    <r>
      <t>'</t>
    </r>
    <r>
      <rPr>
        <sz val="10"/>
        <rFont val="Dutch"/>
        <family val="0"/>
      </rPr>
      <t>06.07.71.49.28</t>
    </r>
  </si>
  <si>
    <t>Adjoints Adm.</t>
  </si>
  <si>
    <t xml:space="preserve">calculé conformément à un barème, il convient d'additionner le montant perçu en 2007 au titre de la prime </t>
  </si>
  <si>
    <t>d'activité et de la prime de technicité et de convertir le résultat en pourcentage par rapport aux taux cible</t>
  </si>
  <si>
    <t>Circulaire DAGEMO/BGPSD/BRHAMS/DMS n°05/2008 du 27 mai 2008 ( paragrahe 3.2.2.1)</t>
  </si>
  <si>
    <t>Attachés</t>
  </si>
  <si>
    <t xml:space="preserve">2007, puis de calculer le montant 2008 par rapport au taux cible 2008. Ces indemnités sont à imputer pour   </t>
  </si>
  <si>
    <t>"S'agissant des anciens attachés de l'emploi et de la formation professionnelle dont le montant 2007 était</t>
  </si>
  <si>
    <t>2/3 en IFTS et pour 1/3 en indemnité de gestion."</t>
  </si>
  <si>
    <t>Attaché Principal</t>
  </si>
  <si>
    <t>Taux cible annuel</t>
  </si>
  <si>
    <t>Minimum Mensuel</t>
  </si>
  <si>
    <t>Maximum Mensuel</t>
  </si>
  <si>
    <t xml:space="preserve">Attaché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</si>
</sst>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#,##0.000"/>
  </numFmts>
  <fonts count="30">
    <font>
      <sz val="10"/>
      <name val="Dutch"/>
      <family val="0"/>
    </font>
    <font>
      <b/>
      <sz val="10"/>
      <name val="Dutch"/>
      <family val="0"/>
    </font>
    <font>
      <i/>
      <sz val="10"/>
      <name val="Dutch"/>
      <family val="0"/>
    </font>
    <font>
      <b/>
      <i/>
      <sz val="10"/>
      <name val="Dutch"/>
      <family val="0"/>
    </font>
    <font>
      <b/>
      <sz val="24"/>
      <name val="Dutch"/>
      <family val="0"/>
    </font>
    <font>
      <b/>
      <sz val="8"/>
      <name val="Dutch"/>
      <family val="0"/>
    </font>
    <font>
      <b/>
      <sz val="18"/>
      <name val="Dutch"/>
      <family val="0"/>
    </font>
    <font>
      <b/>
      <sz val="10"/>
      <color indexed="10"/>
      <name val="Dutch"/>
      <family val="0"/>
    </font>
    <font>
      <sz val="10"/>
      <color indexed="12"/>
      <name val="Dutch"/>
      <family val="0"/>
    </font>
    <font>
      <b/>
      <sz val="8"/>
      <color indexed="12"/>
      <name val="Dutch"/>
      <family val="0"/>
    </font>
    <font>
      <b/>
      <sz val="18"/>
      <color indexed="10"/>
      <name val="Dutch"/>
      <family val="0"/>
    </font>
    <font>
      <b/>
      <sz val="10"/>
      <color indexed="12"/>
      <name val="Dutch"/>
      <family val="0"/>
    </font>
    <font>
      <sz val="10"/>
      <color indexed="10"/>
      <name val="Dutch"/>
      <family val="0"/>
    </font>
    <font>
      <b/>
      <sz val="8"/>
      <color indexed="18"/>
      <name val="Dutch"/>
      <family val="0"/>
    </font>
    <font>
      <b/>
      <sz val="8"/>
      <color indexed="57"/>
      <name val="Dutch"/>
      <family val="0"/>
    </font>
    <font>
      <b/>
      <sz val="8"/>
      <color indexed="14"/>
      <name val="Dutch"/>
      <family val="0"/>
    </font>
    <font>
      <sz val="8"/>
      <color indexed="57"/>
      <name val="Dutch"/>
      <family val="0"/>
    </font>
    <font>
      <sz val="8"/>
      <color indexed="18"/>
      <name val="Dutch"/>
      <family val="0"/>
    </font>
    <font>
      <b/>
      <sz val="8"/>
      <color indexed="55"/>
      <name val="Dutch"/>
      <family val="0"/>
    </font>
    <font>
      <sz val="20"/>
      <name val="Dutch"/>
      <family val="0"/>
    </font>
    <font>
      <sz val="20"/>
      <color indexed="10"/>
      <name val="Dutch"/>
      <family val="0"/>
    </font>
    <font>
      <u val="single"/>
      <sz val="10"/>
      <color indexed="12"/>
      <name val="Dutch"/>
      <family val="0"/>
    </font>
    <font>
      <sz val="10"/>
      <name val="Wingdings"/>
      <family val="0"/>
    </font>
    <font>
      <sz val="20"/>
      <name val="Arial"/>
      <family val="0"/>
    </font>
    <font>
      <u val="single"/>
      <sz val="10"/>
      <color indexed="36"/>
      <name val="Dutch"/>
      <family val="0"/>
    </font>
    <font>
      <u val="single"/>
      <sz val="14"/>
      <color indexed="12"/>
      <name val="Dutch"/>
      <family val="0"/>
    </font>
    <font>
      <sz val="14"/>
      <color indexed="12"/>
      <name val="Dutch"/>
      <family val="0"/>
    </font>
    <font>
      <b/>
      <sz val="8"/>
      <color indexed="16"/>
      <name val="Dutch"/>
      <family val="0"/>
    </font>
    <font>
      <sz val="8"/>
      <color indexed="16"/>
      <name val="Dutch"/>
      <family val="0"/>
    </font>
    <font>
      <sz val="10"/>
      <name val="Wingdings 2"/>
      <family val="1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9" fillId="0" borderId="4" xfId="0" applyNumberFormat="1" applyFont="1" applyBorder="1" applyAlignment="1">
      <alignment horizontal="center" vertical="center" textRotation="90" wrapText="1"/>
    </xf>
    <xf numFmtId="3" fontId="12" fillId="0" borderId="0" xfId="0" applyNumberFormat="1" applyFont="1" applyAlignment="1">
      <alignment/>
    </xf>
    <xf numFmtId="3" fontId="13" fillId="0" borderId="6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" fontId="1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4" fontId="5" fillId="0" borderId="2" xfId="0" applyNumberFormat="1" applyFont="1" applyBorder="1" applyAlignment="1">
      <alignment horizontal="center" vertical="center" wrapText="1"/>
    </xf>
    <xf numFmtId="2" fontId="13" fillId="0" borderId="10" xfId="17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4" fillId="0" borderId="10" xfId="17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2" fontId="14" fillId="0" borderId="12" xfId="17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3" fontId="25" fillId="0" borderId="0" xfId="15" applyNumberFormat="1" applyFont="1" applyAlignment="1">
      <alignment/>
    </xf>
    <xf numFmtId="3" fontId="26" fillId="0" borderId="0" xfId="0" applyNumberFormat="1" applyFont="1" applyAlignment="1">
      <alignment/>
    </xf>
    <xf numFmtId="3" fontId="27" fillId="0" borderId="6" xfId="0" applyNumberFormat="1" applyFont="1" applyBorder="1" applyAlignment="1">
      <alignment horizontal="center" vertical="center"/>
    </xf>
    <xf numFmtId="3" fontId="27" fillId="0" borderId="5" xfId="0" applyNumberFormat="1" applyFont="1" applyBorder="1" applyAlignment="1">
      <alignment horizontal="center" vertical="center"/>
    </xf>
    <xf numFmtId="3" fontId="27" fillId="2" borderId="5" xfId="0" applyNumberFormat="1" applyFont="1" applyFill="1" applyBorder="1" applyAlignment="1">
      <alignment horizontal="center" vertical="center"/>
    </xf>
    <xf numFmtId="2" fontId="27" fillId="0" borderId="10" xfId="17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3" fontId="27" fillId="2" borderId="15" xfId="0" applyNumberFormat="1" applyFont="1" applyFill="1" applyBorder="1" applyAlignment="1">
      <alignment horizontal="center" vertical="center"/>
    </xf>
    <xf numFmtId="2" fontId="27" fillId="0" borderId="16" xfId="0" applyNumberFormat="1" applyFont="1" applyBorder="1" applyAlignment="1">
      <alignment horizontal="center" vertical="center"/>
    </xf>
    <xf numFmtId="2" fontId="28" fillId="0" borderId="16" xfId="0" applyNumberFormat="1" applyFont="1" applyBorder="1" applyAlignment="1">
      <alignment horizontal="center" vertical="center"/>
    </xf>
    <xf numFmtId="2" fontId="28" fillId="0" borderId="17" xfId="0" applyNumberFormat="1" applyFont="1" applyBorder="1" applyAlignment="1">
      <alignment horizontal="center" vertical="center"/>
    </xf>
    <xf numFmtId="3" fontId="29" fillId="0" borderId="0" xfId="0" applyNumberFormat="1" applyFont="1" applyAlignment="1" quotePrefix="1">
      <alignment/>
    </xf>
    <xf numFmtId="2" fontId="13" fillId="3" borderId="18" xfId="17" applyNumberFormat="1" applyFont="1" applyFill="1" applyBorder="1" applyAlignment="1">
      <alignment horizontal="center" vertical="center"/>
    </xf>
    <xf numFmtId="2" fontId="17" fillId="3" borderId="18" xfId="0" applyNumberFormat="1" applyFont="1" applyFill="1" applyBorder="1" applyAlignment="1">
      <alignment horizontal="center" vertical="center"/>
    </xf>
    <xf numFmtId="2" fontId="17" fillId="3" borderId="19" xfId="0" applyNumberFormat="1" applyFont="1" applyFill="1" applyBorder="1" applyAlignment="1">
      <alignment horizontal="center" vertical="center"/>
    </xf>
    <xf numFmtId="3" fontId="15" fillId="3" borderId="20" xfId="0" applyNumberFormat="1" applyFont="1" applyFill="1" applyBorder="1" applyAlignment="1">
      <alignment horizontal="center" vertical="center"/>
    </xf>
    <xf numFmtId="3" fontId="14" fillId="4" borderId="20" xfId="0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/>
    </xf>
    <xf numFmtId="2" fontId="14" fillId="4" borderId="18" xfId="17" applyNumberFormat="1" applyFont="1" applyFill="1" applyBorder="1" applyAlignment="1">
      <alignment horizontal="center" vertical="center"/>
    </xf>
    <xf numFmtId="2" fontId="16" fillId="4" borderId="18" xfId="0" applyNumberFormat="1" applyFont="1" applyFill="1" applyBorder="1" applyAlignment="1">
      <alignment horizontal="center" vertical="center"/>
    </xf>
    <xf numFmtId="2" fontId="16" fillId="4" borderId="19" xfId="0" applyNumberFormat="1" applyFont="1" applyFill="1" applyBorder="1" applyAlignment="1">
      <alignment horizontal="center" vertical="center"/>
    </xf>
    <xf numFmtId="3" fontId="27" fillId="5" borderId="20" xfId="0" applyNumberFormat="1" applyFont="1" applyFill="1" applyBorder="1" applyAlignment="1">
      <alignment horizontal="center" vertical="center"/>
    </xf>
    <xf numFmtId="3" fontId="27" fillId="5" borderId="9" xfId="0" applyNumberFormat="1" applyFont="1" applyFill="1" applyBorder="1" applyAlignment="1">
      <alignment horizontal="center" vertical="center"/>
    </xf>
    <xf numFmtId="2" fontId="27" fillId="5" borderId="18" xfId="17" applyNumberFormat="1" applyFont="1" applyFill="1" applyBorder="1" applyAlignment="1">
      <alignment horizontal="center" vertical="center"/>
    </xf>
    <xf numFmtId="2" fontId="28" fillId="5" borderId="18" xfId="0" applyNumberFormat="1" applyFont="1" applyFill="1" applyBorder="1" applyAlignment="1">
      <alignment horizontal="center" vertical="center"/>
    </xf>
    <xf numFmtId="2" fontId="28" fillId="5" borderId="19" xfId="0" applyNumberFormat="1" applyFont="1" applyFill="1" applyBorder="1" applyAlignment="1">
      <alignment horizontal="center" vertical="center"/>
    </xf>
    <xf numFmtId="3" fontId="13" fillId="6" borderId="6" xfId="0" applyNumberFormat="1" applyFont="1" applyFill="1" applyBorder="1" applyAlignment="1">
      <alignment horizontal="center" vertical="center"/>
    </xf>
    <xf numFmtId="3" fontId="9" fillId="6" borderId="5" xfId="0" applyNumberFormat="1" applyFont="1" applyFill="1" applyBorder="1" applyAlignment="1">
      <alignment horizontal="center" vertical="center"/>
    </xf>
    <xf numFmtId="2" fontId="13" fillId="6" borderId="10" xfId="17" applyNumberFormat="1" applyFont="1" applyFill="1" applyBorder="1" applyAlignment="1">
      <alignment horizontal="center" vertical="center"/>
    </xf>
    <xf numFmtId="2" fontId="17" fillId="6" borderId="10" xfId="0" applyNumberFormat="1" applyFont="1" applyFill="1" applyBorder="1" applyAlignment="1">
      <alignment horizontal="center" vertical="center"/>
    </xf>
    <xf numFmtId="2" fontId="17" fillId="6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3" fontId="21" fillId="0" borderId="0" xfId="15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3" fontId="0" fillId="0" borderId="12" xfId="0" applyNumberFormat="1" applyBorder="1" applyAlignment="1">
      <alignment/>
    </xf>
    <xf numFmtId="3" fontId="0" fillId="7" borderId="21" xfId="0" applyNumberFormat="1" applyFill="1" applyBorder="1" applyAlignment="1">
      <alignment/>
    </xf>
    <xf numFmtId="3" fontId="0" fillId="7" borderId="22" xfId="0" applyNumberFormat="1" applyFill="1" applyBorder="1" applyAlignment="1">
      <alignment/>
    </xf>
    <xf numFmtId="3" fontId="0" fillId="7" borderId="23" xfId="0" applyNumberFormat="1" applyFill="1" applyBorder="1" applyAlignment="1">
      <alignment/>
    </xf>
    <xf numFmtId="3" fontId="0" fillId="7" borderId="24" xfId="0" applyNumberFormat="1" applyFill="1" applyBorder="1" applyAlignment="1">
      <alignment/>
    </xf>
    <xf numFmtId="3" fontId="0" fillId="6" borderId="10" xfId="0" applyNumberFormat="1" applyFill="1" applyBorder="1" applyAlignment="1">
      <alignment horizontal="center"/>
    </xf>
    <xf numFmtId="4" fontId="0" fillId="6" borderId="10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0" fillId="3" borderId="10" xfId="0" applyNumberFormat="1" applyFon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/>
    </xf>
    <xf numFmtId="3" fontId="0" fillId="4" borderId="23" xfId="0" applyNumberFormat="1" applyFill="1" applyBorder="1" applyAlignment="1">
      <alignment/>
    </xf>
    <xf numFmtId="3" fontId="0" fillId="4" borderId="24" xfId="0" applyNumberFormat="1" applyFill="1" applyBorder="1" applyAlignment="1">
      <alignment/>
    </xf>
    <xf numFmtId="9" fontId="0" fillId="0" borderId="25" xfId="2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17</xdr:row>
      <xdr:rowOff>152400</xdr:rowOff>
    </xdr:from>
    <xdr:to>
      <xdr:col>3</xdr:col>
      <xdr:colOff>0</xdr:colOff>
      <xdr:row>24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33925"/>
          <a:ext cx="1190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tefa@unsa.org" TargetMode="External" /><Relationship Id="rId2" Type="http://schemas.openxmlformats.org/officeDocument/2006/relationships/hyperlink" Target="http://itefa.unsa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28"/>
  <sheetViews>
    <sheetView tabSelected="1" workbookViewId="0" topLeftCell="C1">
      <selection activeCell="G21" sqref="G21"/>
    </sheetView>
  </sheetViews>
  <sheetFormatPr defaultColWidth="11.00390625" defaultRowHeight="12.75"/>
  <cols>
    <col min="1" max="1" width="15.125" style="1" customWidth="1"/>
    <col min="2" max="2" width="5.375" style="12" hidden="1" customWidth="1"/>
    <col min="3" max="3" width="8.25390625" style="12" customWidth="1"/>
    <col min="4" max="5" width="6.875" style="16" customWidth="1"/>
    <col min="6" max="17" width="8.875" style="1" customWidth="1"/>
    <col min="18" max="18" width="3.25390625" style="1" customWidth="1"/>
    <col min="19" max="16384" width="12.00390625" style="1" customWidth="1"/>
  </cols>
  <sheetData>
    <row r="1" spans="1:11" ht="25.5">
      <c r="A1"/>
      <c r="B1" s="11"/>
      <c r="C1" s="29" t="s">
        <v>28</v>
      </c>
      <c r="J1" s="6"/>
      <c r="K1"/>
    </row>
    <row r="2" spans="1:11" ht="23.25">
      <c r="A2"/>
      <c r="B2" s="11"/>
      <c r="C2" s="11"/>
      <c r="J2" s="6" t="s">
        <v>0</v>
      </c>
      <c r="K2"/>
    </row>
    <row r="3" spans="5:11" ht="5.25" customHeight="1">
      <c r="E3" s="3"/>
      <c r="J3" s="4"/>
      <c r="K3"/>
    </row>
    <row r="4" spans="5:11" ht="23.25" customHeight="1" thickBot="1">
      <c r="E4" s="3"/>
      <c r="J4" s="15" t="s">
        <v>33</v>
      </c>
      <c r="K4"/>
    </row>
    <row r="5" spans="1:17" s="10" customFormat="1" ht="55.5" customHeight="1">
      <c r="A5" s="5" t="s">
        <v>1</v>
      </c>
      <c r="B5" s="13" t="s">
        <v>19</v>
      </c>
      <c r="C5" s="19" t="s">
        <v>22</v>
      </c>
      <c r="D5" s="8" t="s">
        <v>2</v>
      </c>
      <c r="E5" s="32" t="s">
        <v>3</v>
      </c>
      <c r="F5" s="8" t="s">
        <v>4</v>
      </c>
      <c r="G5" s="8" t="s">
        <v>32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9" t="s">
        <v>14</v>
      </c>
    </row>
    <row r="6" spans="1:17" s="7" customFormat="1" ht="19.5" customHeight="1">
      <c r="A6" s="72" t="s">
        <v>21</v>
      </c>
      <c r="B6" s="73"/>
      <c r="C6" s="73">
        <v>208</v>
      </c>
      <c r="D6" s="74">
        <v>268.11</v>
      </c>
      <c r="E6" s="74">
        <v>41.58</v>
      </c>
      <c r="F6" s="75">
        <f aca="true" t="shared" si="0" ref="F6:F15">$D6+$E6</f>
        <v>309.69</v>
      </c>
      <c r="G6" s="75">
        <f aca="true" t="shared" si="1" ref="G6:G15">$D6+$E6*2</f>
        <v>351.27</v>
      </c>
      <c r="H6" s="75">
        <f aca="true" t="shared" si="2" ref="H6:H15">$D6+$E6*3</f>
        <v>392.85</v>
      </c>
      <c r="I6" s="75">
        <f aca="true" t="shared" si="3" ref="I6:I15">$D6+$E6*4</f>
        <v>434.43</v>
      </c>
      <c r="J6" s="75">
        <f aca="true" t="shared" si="4" ref="J6:J15">$D6+$E6*5</f>
        <v>476.01</v>
      </c>
      <c r="K6" s="75">
        <f aca="true" t="shared" si="5" ref="K6:K15">$D6+$E6*6</f>
        <v>517.59</v>
      </c>
      <c r="L6" s="75">
        <f>$D6+$E6*7</f>
        <v>559.1700000000001</v>
      </c>
      <c r="M6" s="75">
        <f aca="true" t="shared" si="6" ref="M6:M15">$D6+$E6*8</f>
        <v>600.75</v>
      </c>
      <c r="N6" s="75">
        <f aca="true" t="shared" si="7" ref="N6:N15">$D6+$E6*9</f>
        <v>642.3299999999999</v>
      </c>
      <c r="O6" s="75">
        <f aca="true" t="shared" si="8" ref="O6:O15">$D6+$E6*10</f>
        <v>683.91</v>
      </c>
      <c r="P6" s="75">
        <f aca="true" t="shared" si="9" ref="P6:P15">$D6+$E6*11</f>
        <v>725.49</v>
      </c>
      <c r="Q6" s="76">
        <f aca="true" t="shared" si="10" ref="Q6:Q15">$D6+$E6*12</f>
        <v>767.0699999999999</v>
      </c>
    </row>
    <row r="7" spans="1:17" s="7" customFormat="1" ht="19.5" customHeight="1" thickBot="1">
      <c r="A7" s="21" t="s">
        <v>15</v>
      </c>
      <c r="B7" s="14"/>
      <c r="C7" s="14">
        <v>208</v>
      </c>
      <c r="D7" s="33">
        <v>240.7</v>
      </c>
      <c r="E7" s="33">
        <v>38.04</v>
      </c>
      <c r="F7" s="34">
        <f t="shared" si="0"/>
        <v>278.74</v>
      </c>
      <c r="G7" s="34">
        <f t="shared" si="1"/>
        <v>316.78</v>
      </c>
      <c r="H7" s="34">
        <f t="shared" si="2"/>
        <v>354.82</v>
      </c>
      <c r="I7" s="34">
        <f t="shared" si="3"/>
        <v>392.86</v>
      </c>
      <c r="J7" s="34">
        <f t="shared" si="4"/>
        <v>430.9</v>
      </c>
      <c r="K7" s="34">
        <f t="shared" si="5"/>
        <v>468.94</v>
      </c>
      <c r="L7" s="34">
        <f aca="true" t="shared" si="11" ref="L7:L15">$D7+$E7*7</f>
        <v>506.97999999999996</v>
      </c>
      <c r="M7" s="34">
        <f t="shared" si="6"/>
        <v>545.02</v>
      </c>
      <c r="N7" s="34">
        <f t="shared" si="7"/>
        <v>583.06</v>
      </c>
      <c r="O7" s="34">
        <f t="shared" si="8"/>
        <v>621.0999999999999</v>
      </c>
      <c r="P7" s="34">
        <f t="shared" si="9"/>
        <v>659.14</v>
      </c>
      <c r="Q7" s="35">
        <f t="shared" si="10"/>
        <v>697.1800000000001</v>
      </c>
    </row>
    <row r="8" spans="1:17" s="7" customFormat="1" ht="19.5" customHeight="1" thickTop="1">
      <c r="A8" s="61" t="s">
        <v>23</v>
      </c>
      <c r="B8" s="62">
        <f>E8/2</f>
        <v>12.75</v>
      </c>
      <c r="C8" s="63">
        <v>133</v>
      </c>
      <c r="D8" s="64">
        <v>212.7</v>
      </c>
      <c r="E8" s="64">
        <v>25.5</v>
      </c>
      <c r="F8" s="65">
        <f t="shared" si="0"/>
        <v>238.2</v>
      </c>
      <c r="G8" s="65">
        <f t="shared" si="1"/>
        <v>263.7</v>
      </c>
      <c r="H8" s="65">
        <f t="shared" si="2"/>
        <v>289.2</v>
      </c>
      <c r="I8" s="65">
        <f t="shared" si="3"/>
        <v>314.7</v>
      </c>
      <c r="J8" s="65">
        <f t="shared" si="4"/>
        <v>340.2</v>
      </c>
      <c r="K8" s="65">
        <f t="shared" si="5"/>
        <v>365.7</v>
      </c>
      <c r="L8" s="65">
        <f t="shared" si="11"/>
        <v>391.2</v>
      </c>
      <c r="M8" s="65">
        <f t="shared" si="6"/>
        <v>416.7</v>
      </c>
      <c r="N8" s="65">
        <f t="shared" si="7"/>
        <v>442.2</v>
      </c>
      <c r="O8" s="65">
        <f t="shared" si="8"/>
        <v>467.7</v>
      </c>
      <c r="P8" s="65">
        <f t="shared" si="9"/>
        <v>493.2</v>
      </c>
      <c r="Q8" s="66">
        <f t="shared" si="10"/>
        <v>518.7</v>
      </c>
    </row>
    <row r="9" spans="1:17" s="7" customFormat="1" ht="19.5" customHeight="1">
      <c r="A9" s="22" t="s">
        <v>24</v>
      </c>
      <c r="B9" s="23">
        <f>E9/2</f>
        <v>12.16</v>
      </c>
      <c r="C9" s="14">
        <v>133</v>
      </c>
      <c r="D9" s="36">
        <v>204.22</v>
      </c>
      <c r="E9" s="36">
        <v>24.32</v>
      </c>
      <c r="F9" s="37">
        <f t="shared" si="0"/>
        <v>228.54</v>
      </c>
      <c r="G9" s="37">
        <f t="shared" si="1"/>
        <v>252.86</v>
      </c>
      <c r="H9" s="37">
        <f t="shared" si="2"/>
        <v>277.18</v>
      </c>
      <c r="I9" s="37">
        <f t="shared" si="3"/>
        <v>301.5</v>
      </c>
      <c r="J9" s="37">
        <f t="shared" si="4"/>
        <v>325.82</v>
      </c>
      <c r="K9" s="37">
        <f t="shared" si="5"/>
        <v>350.14</v>
      </c>
      <c r="L9" s="37">
        <f t="shared" si="11"/>
        <v>374.46000000000004</v>
      </c>
      <c r="M9" s="37">
        <f t="shared" si="6"/>
        <v>398.78</v>
      </c>
      <c r="N9" s="37">
        <f t="shared" si="7"/>
        <v>423.1</v>
      </c>
      <c r="O9" s="37">
        <f t="shared" si="8"/>
        <v>447.41999999999996</v>
      </c>
      <c r="P9" s="37">
        <f t="shared" si="9"/>
        <v>471.74</v>
      </c>
      <c r="Q9" s="38">
        <f t="shared" si="10"/>
        <v>496.06000000000006</v>
      </c>
    </row>
    <row r="10" spans="1:17" s="7" customFormat="1" ht="19.5" customHeight="1" thickBot="1">
      <c r="A10" s="25" t="s">
        <v>25</v>
      </c>
      <c r="B10" s="26">
        <f>E10/2</f>
        <v>11.53</v>
      </c>
      <c r="C10" s="24">
        <v>133</v>
      </c>
      <c r="D10" s="39">
        <v>194.74</v>
      </c>
      <c r="E10" s="39">
        <v>23.06</v>
      </c>
      <c r="F10" s="40">
        <f t="shared" si="0"/>
        <v>217.8</v>
      </c>
      <c r="G10" s="40">
        <f t="shared" si="1"/>
        <v>240.86</v>
      </c>
      <c r="H10" s="40">
        <f t="shared" si="2"/>
        <v>263.92</v>
      </c>
      <c r="I10" s="40">
        <f t="shared" si="3"/>
        <v>286.98</v>
      </c>
      <c r="J10" s="40">
        <f t="shared" si="4"/>
        <v>310.04</v>
      </c>
      <c r="K10" s="40">
        <f t="shared" si="5"/>
        <v>333.1</v>
      </c>
      <c r="L10" s="40">
        <f t="shared" si="11"/>
        <v>356.15999999999997</v>
      </c>
      <c r="M10" s="40">
        <f t="shared" si="6"/>
        <v>379.22</v>
      </c>
      <c r="N10" s="40">
        <f t="shared" si="7"/>
        <v>402.28</v>
      </c>
      <c r="O10" s="40">
        <f t="shared" si="8"/>
        <v>425.34000000000003</v>
      </c>
      <c r="P10" s="40">
        <f t="shared" si="9"/>
        <v>448.4</v>
      </c>
      <c r="Q10" s="41">
        <f t="shared" si="10"/>
        <v>471.46</v>
      </c>
    </row>
    <row r="11" spans="1:17" s="7" customFormat="1" ht="19.5" customHeight="1" thickBot="1" thickTop="1">
      <c r="A11" s="60" t="s">
        <v>35</v>
      </c>
      <c r="B11" s="27">
        <f>E11/2</f>
        <v>8.88</v>
      </c>
      <c r="C11" s="28"/>
      <c r="D11" s="57">
        <v>195.35</v>
      </c>
      <c r="E11" s="57">
        <v>17.76</v>
      </c>
      <c r="F11" s="58">
        <f t="shared" si="0"/>
        <v>213.10999999999999</v>
      </c>
      <c r="G11" s="58">
        <f t="shared" si="1"/>
        <v>230.87</v>
      </c>
      <c r="H11" s="58">
        <f t="shared" si="2"/>
        <v>248.63</v>
      </c>
      <c r="I11" s="58">
        <f t="shared" si="3"/>
        <v>266.39</v>
      </c>
      <c r="J11" s="58">
        <f t="shared" si="4"/>
        <v>284.15</v>
      </c>
      <c r="K11" s="58">
        <f t="shared" si="5"/>
        <v>301.90999999999997</v>
      </c>
      <c r="L11" s="58">
        <f t="shared" si="11"/>
        <v>319.67</v>
      </c>
      <c r="M11" s="58">
        <f t="shared" si="6"/>
        <v>337.43</v>
      </c>
      <c r="N11" s="58">
        <f t="shared" si="7"/>
        <v>355.19</v>
      </c>
      <c r="O11" s="58">
        <f t="shared" si="8"/>
        <v>372.95000000000005</v>
      </c>
      <c r="P11" s="58">
        <f t="shared" si="9"/>
        <v>390.71000000000004</v>
      </c>
      <c r="Q11" s="59">
        <f t="shared" si="10"/>
        <v>408.47</v>
      </c>
    </row>
    <row r="12" spans="1:17" s="7" customFormat="1" ht="19.5" customHeight="1" thickTop="1">
      <c r="A12" s="67" t="s">
        <v>20</v>
      </c>
      <c r="B12" s="68"/>
      <c r="C12" s="68"/>
      <c r="D12" s="69">
        <v>144.18</v>
      </c>
      <c r="E12" s="69">
        <v>19.61</v>
      </c>
      <c r="F12" s="70">
        <f t="shared" si="0"/>
        <v>163.79000000000002</v>
      </c>
      <c r="G12" s="70">
        <f t="shared" si="1"/>
        <v>183.4</v>
      </c>
      <c r="H12" s="70">
        <f t="shared" si="2"/>
        <v>203.01</v>
      </c>
      <c r="I12" s="70">
        <f t="shared" si="3"/>
        <v>222.62</v>
      </c>
      <c r="J12" s="70">
        <f t="shared" si="4"/>
        <v>242.23000000000002</v>
      </c>
      <c r="K12" s="70">
        <f t="shared" si="5"/>
        <v>261.84000000000003</v>
      </c>
      <c r="L12" s="70">
        <f t="shared" si="11"/>
        <v>281.45</v>
      </c>
      <c r="M12" s="70">
        <f t="shared" si="6"/>
        <v>301.06</v>
      </c>
      <c r="N12" s="70">
        <f t="shared" si="7"/>
        <v>320.67</v>
      </c>
      <c r="O12" s="70">
        <f t="shared" si="8"/>
        <v>340.28</v>
      </c>
      <c r="P12" s="70">
        <f t="shared" si="9"/>
        <v>359.89</v>
      </c>
      <c r="Q12" s="71">
        <f t="shared" si="10"/>
        <v>379.5</v>
      </c>
    </row>
    <row r="13" spans="1:17" s="7" customFormat="1" ht="19.5" customHeight="1">
      <c r="A13" s="44" t="s">
        <v>16</v>
      </c>
      <c r="B13" s="45"/>
      <c r="C13" s="46"/>
      <c r="D13" s="47">
        <v>140.22</v>
      </c>
      <c r="E13" s="47">
        <v>19.44</v>
      </c>
      <c r="F13" s="48">
        <f t="shared" si="0"/>
        <v>159.66</v>
      </c>
      <c r="G13" s="48">
        <f t="shared" si="1"/>
        <v>179.1</v>
      </c>
      <c r="H13" s="48">
        <f t="shared" si="2"/>
        <v>198.54000000000002</v>
      </c>
      <c r="I13" s="48">
        <f t="shared" si="3"/>
        <v>217.98000000000002</v>
      </c>
      <c r="J13" s="48">
        <f t="shared" si="4"/>
        <v>237.42000000000002</v>
      </c>
      <c r="K13" s="48">
        <f t="shared" si="5"/>
        <v>256.86</v>
      </c>
      <c r="L13" s="48">
        <f t="shared" si="11"/>
        <v>276.3</v>
      </c>
      <c r="M13" s="48">
        <f t="shared" si="6"/>
        <v>295.74</v>
      </c>
      <c r="N13" s="48">
        <f t="shared" si="7"/>
        <v>315.18</v>
      </c>
      <c r="O13" s="48">
        <f t="shared" si="8"/>
        <v>334.62</v>
      </c>
      <c r="P13" s="48">
        <f t="shared" si="9"/>
        <v>354.06</v>
      </c>
      <c r="Q13" s="49">
        <f t="shared" si="10"/>
        <v>373.5</v>
      </c>
    </row>
    <row r="14" spans="1:17" s="7" customFormat="1" ht="19.5" customHeight="1" thickBot="1">
      <c r="A14" s="50" t="s">
        <v>26</v>
      </c>
      <c r="B14" s="51"/>
      <c r="C14" s="52"/>
      <c r="D14" s="53">
        <v>136.43</v>
      </c>
      <c r="E14" s="53">
        <v>18.35</v>
      </c>
      <c r="F14" s="54">
        <f t="shared" si="0"/>
        <v>154.78</v>
      </c>
      <c r="G14" s="54">
        <f t="shared" si="1"/>
        <v>173.13</v>
      </c>
      <c r="H14" s="54">
        <f t="shared" si="2"/>
        <v>191.48000000000002</v>
      </c>
      <c r="I14" s="54">
        <f t="shared" si="3"/>
        <v>209.83</v>
      </c>
      <c r="J14" s="54">
        <f t="shared" si="4"/>
        <v>228.18</v>
      </c>
      <c r="K14" s="54">
        <f t="shared" si="5"/>
        <v>246.53000000000003</v>
      </c>
      <c r="L14" s="54">
        <f t="shared" si="11"/>
        <v>264.88</v>
      </c>
      <c r="M14" s="54">
        <f t="shared" si="6"/>
        <v>283.23</v>
      </c>
      <c r="N14" s="54">
        <f t="shared" si="7"/>
        <v>301.58000000000004</v>
      </c>
      <c r="O14" s="54">
        <f t="shared" si="8"/>
        <v>319.93</v>
      </c>
      <c r="P14" s="54">
        <f t="shared" si="9"/>
        <v>338.28000000000003</v>
      </c>
      <c r="Q14" s="55">
        <f t="shared" si="10"/>
        <v>356.63</v>
      </c>
    </row>
    <row r="15" spans="1:17" ht="15.75" customHeight="1" thickBot="1">
      <c r="A15" s="50" t="s">
        <v>27</v>
      </c>
      <c r="B15" s="51"/>
      <c r="C15" s="52"/>
      <c r="D15" s="53">
        <v>122.13</v>
      </c>
      <c r="E15" s="53">
        <v>18.35</v>
      </c>
      <c r="F15" s="54">
        <f t="shared" si="0"/>
        <v>140.48</v>
      </c>
      <c r="G15" s="54">
        <f t="shared" si="1"/>
        <v>158.82999999999998</v>
      </c>
      <c r="H15" s="54">
        <f t="shared" si="2"/>
        <v>177.18</v>
      </c>
      <c r="I15" s="54">
        <f t="shared" si="3"/>
        <v>195.53</v>
      </c>
      <c r="J15" s="54">
        <f t="shared" si="4"/>
        <v>213.88</v>
      </c>
      <c r="K15" s="54">
        <f t="shared" si="5"/>
        <v>232.23000000000002</v>
      </c>
      <c r="L15" s="54">
        <f t="shared" si="11"/>
        <v>250.58</v>
      </c>
      <c r="M15" s="54">
        <f t="shared" si="6"/>
        <v>268.93</v>
      </c>
      <c r="N15" s="54">
        <f t="shared" si="7"/>
        <v>287.28</v>
      </c>
      <c r="O15" s="54">
        <f t="shared" si="8"/>
        <v>305.63</v>
      </c>
      <c r="P15" s="54">
        <f t="shared" si="9"/>
        <v>323.98</v>
      </c>
      <c r="Q15" s="55">
        <f t="shared" si="10"/>
        <v>342.33000000000004</v>
      </c>
    </row>
    <row r="16" spans="1:18" ht="18.7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3:17" ht="18">
      <c r="C17" s="80"/>
      <c r="D17" s="80"/>
      <c r="E17" s="80"/>
      <c r="F17" s="80"/>
      <c r="G17" s="42" t="s">
        <v>29</v>
      </c>
      <c r="H17" s="43"/>
      <c r="J17" s="84"/>
      <c r="K17" s="85"/>
      <c r="L17" s="93" t="s">
        <v>44</v>
      </c>
      <c r="M17" s="93"/>
      <c r="N17" s="83" t="s">
        <v>45</v>
      </c>
      <c r="O17" s="83"/>
      <c r="P17" s="83" t="s">
        <v>46</v>
      </c>
      <c r="Q17" s="83"/>
    </row>
    <row r="18" spans="3:17" ht="12.75">
      <c r="C18" s="80"/>
      <c r="D18" s="80"/>
      <c r="E18" s="80"/>
      <c r="F18" s="80"/>
      <c r="G18" s="31" t="s">
        <v>31</v>
      </c>
      <c r="H18" s="30"/>
      <c r="J18" s="86"/>
      <c r="K18" s="87"/>
      <c r="L18" s="94"/>
      <c r="M18" s="95"/>
      <c r="N18" s="96">
        <v>0.8</v>
      </c>
      <c r="O18" s="96"/>
      <c r="P18" s="96">
        <v>1.2</v>
      </c>
      <c r="Q18" s="96"/>
    </row>
    <row r="19" spans="3:17" ht="12.75">
      <c r="C19" s="80"/>
      <c r="D19" s="80"/>
      <c r="E19" s="80"/>
      <c r="F19" s="80"/>
      <c r="G19" s="56"/>
      <c r="H19" s="18"/>
      <c r="J19" s="88" t="s">
        <v>43</v>
      </c>
      <c r="K19" s="88"/>
      <c r="L19" s="88">
        <v>9709</v>
      </c>
      <c r="M19" s="88"/>
      <c r="N19" s="89">
        <v>647.27</v>
      </c>
      <c r="O19" s="89"/>
      <c r="P19" s="89">
        <v>970.9</v>
      </c>
      <c r="Q19" s="89"/>
    </row>
    <row r="20" spans="3:17" ht="12.75">
      <c r="C20" s="80"/>
      <c r="D20" s="80"/>
      <c r="E20" s="80"/>
      <c r="F20" s="80"/>
      <c r="J20" s="90" t="s">
        <v>47</v>
      </c>
      <c r="K20" s="90"/>
      <c r="L20" s="91">
        <v>9040</v>
      </c>
      <c r="M20" s="91"/>
      <c r="N20" s="92">
        <v>602.67</v>
      </c>
      <c r="O20" s="92"/>
      <c r="P20" s="92">
        <v>904</v>
      </c>
      <c r="Q20" s="92"/>
    </row>
    <row r="21" spans="5:6" ht="12.75">
      <c r="E21" s="2" t="s">
        <v>17</v>
      </c>
      <c r="F21" s="2"/>
    </row>
    <row r="22" spans="5:6" ht="12.75">
      <c r="E22" s="2" t="s">
        <v>18</v>
      </c>
      <c r="F22" s="2"/>
    </row>
    <row r="23" spans="3:17" ht="12.75">
      <c r="C23" s="79" t="s">
        <v>30</v>
      </c>
      <c r="D23" s="80"/>
      <c r="E23" s="80"/>
      <c r="F23" s="80"/>
      <c r="G23" s="80"/>
      <c r="H23" s="78" t="s">
        <v>41</v>
      </c>
      <c r="I23" s="78"/>
      <c r="J23" s="78"/>
      <c r="K23" s="78"/>
      <c r="L23" s="78"/>
      <c r="M23" s="78"/>
      <c r="N23" s="78"/>
      <c r="O23" s="78"/>
      <c r="P23" s="78"/>
      <c r="Q23" s="78"/>
    </row>
    <row r="24" spans="4:17" ht="12.75">
      <c r="D24" s="1" t="s">
        <v>39</v>
      </c>
      <c r="E24" s="56" t="s">
        <v>34</v>
      </c>
      <c r="F24" s="18"/>
      <c r="H24" s="20" t="s">
        <v>36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5:17" ht="12.75">
      <c r="E25" s="17"/>
      <c r="F25"/>
      <c r="H25" s="20" t="s">
        <v>37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8:17" ht="12.75">
      <c r="H26" s="82" t="s">
        <v>40</v>
      </c>
      <c r="I26" s="82"/>
      <c r="J26" s="82"/>
      <c r="K26" s="82"/>
      <c r="L26" s="82"/>
      <c r="M26" s="82"/>
      <c r="N26" s="82"/>
      <c r="O26" s="82"/>
      <c r="P26" s="82"/>
      <c r="Q26" s="82"/>
    </row>
    <row r="27" spans="8:12" ht="12.75">
      <c r="H27" s="20" t="s">
        <v>42</v>
      </c>
      <c r="I27" s="20"/>
      <c r="J27" s="20"/>
      <c r="K27" s="20"/>
      <c r="L27" s="20"/>
    </row>
    <row r="28" spans="8:16" ht="12.75">
      <c r="H28" s="77" t="s">
        <v>38</v>
      </c>
      <c r="I28" s="77"/>
      <c r="J28" s="77"/>
      <c r="K28" s="77"/>
      <c r="L28" s="77"/>
      <c r="M28" s="77"/>
      <c r="N28" s="77"/>
      <c r="O28" s="77"/>
      <c r="P28" s="77"/>
    </row>
  </sheetData>
  <sheetProtection password="9D9C" sheet="1" objects="1" scenarios="1" insertHyperlinks="0" selectLockedCells="1" selectUnlockedCells="1"/>
  <mergeCells count="14">
    <mergeCell ref="J19:K19"/>
    <mergeCell ref="N20:O20"/>
    <mergeCell ref="P19:Q19"/>
    <mergeCell ref="L19:M19"/>
    <mergeCell ref="C23:G23"/>
    <mergeCell ref="C17:F20"/>
    <mergeCell ref="A16:R16"/>
    <mergeCell ref="H26:Q26"/>
    <mergeCell ref="L20:M20"/>
    <mergeCell ref="N18:O18"/>
    <mergeCell ref="N19:O19"/>
    <mergeCell ref="P20:Q20"/>
    <mergeCell ref="P18:Q18"/>
    <mergeCell ref="J20:K20"/>
  </mergeCells>
  <hyperlinks>
    <hyperlink ref="C23" r:id="rId1" display="itefa@unsa.org"/>
    <hyperlink ref="G17" r:id="rId2" display="http://itefa.unsa.org"/>
  </hyperlinks>
  <printOptions/>
  <pageMargins left="0" right="0" top="0" bottom="0" header="0.5118110236220472" footer="0.5118110236220472"/>
  <pageSetup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Brigitte PINEAU</cp:lastModifiedBy>
  <cp:lastPrinted>2004-07-18T08:58:50Z</cp:lastPrinted>
  <dcterms:created xsi:type="dcterms:W3CDTF">1999-01-19T22:33:27Z</dcterms:created>
  <dcterms:modified xsi:type="dcterms:W3CDTF">2008-07-06T16:15:16Z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