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8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<sst xmlns="http://schemas.openxmlformats.org/spreadsheetml/2006/main" count="44" uniqueCount="44">
  <si>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APPLICABLES  AUX  PERSONNELS  DES  S D T E F P</t>
  </si>
  <si>
    <t>grade
ou
catégorie</t>
  </si>
  <si>
    <t>MF</t>
  </si>
  <si>
    <t>PV</t>
  </si>
  <si>
    <t>MF 
+
 1 PV</t>
  </si>
  <si>
    <t>MF 
+
 3 PV</t>
  </si>
  <si>
    <t>MF 
+
 4 PV</t>
  </si>
  <si>
    <t>MF 
+
 5 PV</t>
  </si>
  <si>
    <t>MF 
+
 6 PV</t>
  </si>
  <si>
    <t>MF 
+
7 PV</t>
  </si>
  <si>
    <t>MF 
+
8 PV</t>
  </si>
  <si>
    <t>MF 
+
9 PV</t>
  </si>
  <si>
    <t>MF 
+
10 PV</t>
  </si>
  <si>
    <t>MF 
+
11 PV</t>
  </si>
  <si>
    <t>MF 
+
12 PV</t>
  </si>
  <si>
    <t>IT</t>
  </si>
  <si>
    <t>Contract.  1°</t>
  </si>
  <si>
    <t>50 ter rue de MALTE</t>
  </si>
  <si>
    <t>75011 PARIS</t>
  </si>
  <si>
    <t>IDF</t>
  </si>
  <si>
    <t>Contract.  HC</t>
  </si>
  <si>
    <t>DA</t>
  </si>
  <si>
    <t>prime   de technicité</t>
  </si>
  <si>
    <t>Ct Classe Except</t>
  </si>
  <si>
    <t>Ct Classe Sup</t>
  </si>
  <si>
    <t>Ct Classe Norm.</t>
  </si>
  <si>
    <t xml:space="preserve">Contract.  2° </t>
  </si>
  <si>
    <t xml:space="preserve">Contract.  3° </t>
  </si>
  <si>
    <r>
      <t xml:space="preserve">            R</t>
    </r>
    <r>
      <rPr>
        <sz val="20"/>
        <rFont val="Arial"/>
        <family val="0"/>
      </rPr>
      <t>É</t>
    </r>
    <r>
      <rPr>
        <sz val="20"/>
        <rFont val="Dutch"/>
        <family val="0"/>
      </rPr>
      <t>MUN</t>
    </r>
    <r>
      <rPr>
        <sz val="20"/>
        <rFont val="Arial"/>
        <family val="0"/>
      </rPr>
      <t>É</t>
    </r>
    <r>
      <rPr>
        <sz val="20"/>
        <rFont val="Dutch"/>
        <family val="0"/>
      </rPr>
      <t xml:space="preserve">RATIONS ACCESSOIRES </t>
    </r>
    <r>
      <rPr>
        <sz val="20"/>
        <color indexed="10"/>
        <rFont val="Dutch"/>
        <family val="0"/>
      </rPr>
      <t>MENSUELLES</t>
    </r>
  </si>
  <si>
    <t>http://itefa.unsa.org</t>
  </si>
  <si>
    <t>itefa@unsa.org</t>
  </si>
  <si>
    <r>
      <t>(</t>
    </r>
    <r>
      <rPr>
        <sz val="10"/>
        <rFont val="Dutch"/>
        <family val="0"/>
      </rPr>
      <t>06.07.71.46.67</t>
    </r>
  </si>
  <si>
    <t>Adjoints Adm.</t>
  </si>
  <si>
    <t>Attaché Principal</t>
  </si>
  <si>
    <t>Taux cible annuel</t>
  </si>
  <si>
    <t>Minimum Mensuel</t>
  </si>
  <si>
    <t>Maximum Mensuel</t>
  </si>
  <si>
    <t xml:space="preserve">Attaché </t>
  </si>
  <si>
    <t>MF + 2PV</t>
  </si>
  <si>
    <t>ANNEE  2009</t>
  </si>
  <si>
    <t>S.A. cl. Sup.</t>
  </si>
  <si>
    <t>S.A. cl. Norm.</t>
  </si>
  <si>
    <t>S.A. cl. Exc.</t>
  </si>
  <si>
    <t>Tél. : 06.07.71.49.28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</si>
</sst>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00"/>
  </numFmts>
  <fonts count="31">
    <font>
      <sz val="10"/>
      <name val="Dutch"/>
      <family val="0"/>
    </font>
    <font>
      <b/>
      <sz val="10"/>
      <name val="Dutch"/>
      <family val="0"/>
    </font>
    <font>
      <i/>
      <sz val="10"/>
      <name val="Dutch"/>
      <family val="0"/>
    </font>
    <font>
      <b/>
      <i/>
      <sz val="10"/>
      <name val="Dutch"/>
      <family val="0"/>
    </font>
    <font>
      <b/>
      <sz val="24"/>
      <name val="Dutch"/>
      <family val="0"/>
    </font>
    <font>
      <b/>
      <sz val="8"/>
      <name val="Dutch"/>
      <family val="0"/>
    </font>
    <font>
      <b/>
      <sz val="18"/>
      <name val="Dutch"/>
      <family val="0"/>
    </font>
    <font>
      <b/>
      <sz val="10"/>
      <color indexed="10"/>
      <name val="Dutch"/>
      <family val="0"/>
    </font>
    <font>
      <sz val="10"/>
      <color indexed="12"/>
      <name val="Dutch"/>
      <family val="0"/>
    </font>
    <font>
      <b/>
      <sz val="8"/>
      <color indexed="12"/>
      <name val="Dutch"/>
      <family val="0"/>
    </font>
    <font>
      <b/>
      <sz val="18"/>
      <color indexed="10"/>
      <name val="Dutch"/>
      <family val="0"/>
    </font>
    <font>
      <b/>
      <sz val="10"/>
      <color indexed="12"/>
      <name val="Dutch"/>
      <family val="0"/>
    </font>
    <font>
      <sz val="10"/>
      <color indexed="10"/>
      <name val="Dutch"/>
      <family val="0"/>
    </font>
    <font>
      <b/>
      <sz val="8"/>
      <color indexed="18"/>
      <name val="Dutch"/>
      <family val="0"/>
    </font>
    <font>
      <b/>
      <sz val="8"/>
      <color indexed="57"/>
      <name val="Dutch"/>
      <family val="0"/>
    </font>
    <font>
      <b/>
      <sz val="8"/>
      <color indexed="14"/>
      <name val="Dutch"/>
      <family val="0"/>
    </font>
    <font>
      <sz val="8"/>
      <color indexed="57"/>
      <name val="Dutch"/>
      <family val="0"/>
    </font>
    <font>
      <sz val="8"/>
      <color indexed="18"/>
      <name val="Dutch"/>
      <family val="0"/>
    </font>
    <font>
      <b/>
      <sz val="8"/>
      <color indexed="55"/>
      <name val="Dutch"/>
      <family val="0"/>
    </font>
    <font>
      <sz val="20"/>
      <name val="Dutch"/>
      <family val="0"/>
    </font>
    <font>
      <sz val="20"/>
      <color indexed="10"/>
      <name val="Dutch"/>
      <family val="0"/>
    </font>
    <font>
      <u val="single"/>
      <sz val="10"/>
      <color indexed="12"/>
      <name val="Dutch"/>
      <family val="0"/>
    </font>
    <font>
      <sz val="10"/>
      <name val="Wingdings"/>
      <family val="0"/>
    </font>
    <font>
      <sz val="20"/>
      <name val="Arial"/>
      <family val="0"/>
    </font>
    <font>
      <u val="single"/>
      <sz val="10"/>
      <color indexed="36"/>
      <name val="Dutch"/>
      <family val="0"/>
    </font>
    <font>
      <u val="single"/>
      <sz val="14"/>
      <color indexed="12"/>
      <name val="Dutch"/>
      <family val="0"/>
    </font>
    <font>
      <sz val="14"/>
      <color indexed="12"/>
      <name val="Dutch"/>
      <family val="0"/>
    </font>
    <font>
      <b/>
      <sz val="8"/>
      <color indexed="16"/>
      <name val="Dutch"/>
      <family val="0"/>
    </font>
    <font>
      <sz val="8"/>
      <color indexed="16"/>
      <name val="Dutch"/>
      <family val="0"/>
    </font>
    <font>
      <sz val="10"/>
      <name val="Wingdings 2"/>
      <family val="1"/>
    </font>
    <font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textRotation="90" wrapText="1"/>
    </xf>
    <xf numFmtId="3" fontId="12" fillId="0" borderId="0" xfId="0" applyNumberFormat="1" applyFont="1" applyAlignment="1">
      <alignment/>
    </xf>
    <xf numFmtId="3" fontId="13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4" fontId="5" fillId="0" borderId="2" xfId="0" applyNumberFormat="1" applyFont="1" applyBorder="1" applyAlignment="1">
      <alignment horizontal="center" vertical="center" wrapText="1"/>
    </xf>
    <xf numFmtId="2" fontId="13" fillId="0" borderId="10" xfId="17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4" fillId="0" borderId="10" xfId="17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4" fillId="0" borderId="12" xfId="17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3" fontId="25" fillId="0" borderId="0" xfId="15" applyNumberFormat="1" applyFont="1" applyAlignment="1">
      <alignment/>
    </xf>
    <xf numFmtId="3" fontId="26" fillId="0" borderId="0" xfId="0" applyNumberFormat="1" applyFont="1" applyAlignment="1">
      <alignment/>
    </xf>
    <xf numFmtId="3" fontId="27" fillId="0" borderId="6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3" fontId="27" fillId="2" borderId="5" xfId="0" applyNumberFormat="1" applyFont="1" applyFill="1" applyBorder="1" applyAlignment="1">
      <alignment horizontal="center" vertical="center"/>
    </xf>
    <xf numFmtId="2" fontId="27" fillId="0" borderId="10" xfId="17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2" borderId="15" xfId="0" applyNumberFormat="1" applyFont="1" applyFill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3" fontId="29" fillId="0" borderId="0" xfId="0" applyNumberFormat="1" applyFont="1" applyAlignment="1" quotePrefix="1">
      <alignment/>
    </xf>
    <xf numFmtId="2" fontId="13" fillId="3" borderId="18" xfId="17" applyNumberFormat="1" applyFont="1" applyFill="1" applyBorder="1" applyAlignment="1">
      <alignment horizontal="center" vertical="center"/>
    </xf>
    <xf numFmtId="2" fontId="17" fillId="3" borderId="18" xfId="0" applyNumberFormat="1" applyFont="1" applyFill="1" applyBorder="1" applyAlignment="1">
      <alignment horizontal="center" vertical="center"/>
    </xf>
    <xf numFmtId="2" fontId="17" fillId="3" borderId="19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4" fillId="4" borderId="20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2" fontId="14" fillId="4" borderId="18" xfId="17" applyNumberFormat="1" applyFont="1" applyFill="1" applyBorder="1" applyAlignment="1">
      <alignment horizontal="center" vertical="center"/>
    </xf>
    <xf numFmtId="2" fontId="16" fillId="4" borderId="18" xfId="0" applyNumberFormat="1" applyFont="1" applyFill="1" applyBorder="1" applyAlignment="1">
      <alignment horizontal="center" vertical="center"/>
    </xf>
    <xf numFmtId="2" fontId="16" fillId="4" borderId="19" xfId="0" applyNumberFormat="1" applyFont="1" applyFill="1" applyBorder="1" applyAlignment="1">
      <alignment horizontal="center" vertical="center"/>
    </xf>
    <xf numFmtId="3" fontId="27" fillId="5" borderId="20" xfId="0" applyNumberFormat="1" applyFont="1" applyFill="1" applyBorder="1" applyAlignment="1">
      <alignment horizontal="center" vertical="center"/>
    </xf>
    <xf numFmtId="3" fontId="27" fillId="5" borderId="9" xfId="0" applyNumberFormat="1" applyFont="1" applyFill="1" applyBorder="1" applyAlignment="1">
      <alignment horizontal="center" vertical="center"/>
    </xf>
    <xf numFmtId="2" fontId="27" fillId="5" borderId="18" xfId="17" applyNumberFormat="1" applyFont="1" applyFill="1" applyBorder="1" applyAlignment="1">
      <alignment horizontal="center" vertical="center"/>
    </xf>
    <xf numFmtId="2" fontId="28" fillId="5" borderId="18" xfId="0" applyNumberFormat="1" applyFont="1" applyFill="1" applyBorder="1" applyAlignment="1">
      <alignment horizontal="center" vertical="center"/>
    </xf>
    <xf numFmtId="2" fontId="28" fillId="5" borderId="19" xfId="0" applyNumberFormat="1" applyFont="1" applyFill="1" applyBorder="1" applyAlignment="1">
      <alignment horizontal="center" vertical="center"/>
    </xf>
    <xf numFmtId="3" fontId="13" fillId="6" borderId="6" xfId="0" applyNumberFormat="1" applyFont="1" applyFill="1" applyBorder="1" applyAlignment="1">
      <alignment horizontal="center" vertical="center"/>
    </xf>
    <xf numFmtId="3" fontId="9" fillId="6" borderId="5" xfId="0" applyNumberFormat="1" applyFont="1" applyFill="1" applyBorder="1" applyAlignment="1">
      <alignment horizontal="center" vertical="center"/>
    </xf>
    <xf numFmtId="2" fontId="13" fillId="6" borderId="10" xfId="17" applyNumberFormat="1" applyFont="1" applyFill="1" applyBorder="1" applyAlignment="1">
      <alignment horizontal="center" vertical="center"/>
    </xf>
    <xf numFmtId="2" fontId="17" fillId="6" borderId="10" xfId="0" applyNumberFormat="1" applyFont="1" applyFill="1" applyBorder="1" applyAlignment="1">
      <alignment horizontal="center" vertical="center"/>
    </xf>
    <xf numFmtId="2" fontId="17" fillId="6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7" borderId="21" xfId="0" applyNumberFormat="1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7" borderId="24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4" borderId="24" xfId="0" applyNumberFormat="1" applyFill="1" applyBorder="1" applyAlignment="1">
      <alignment/>
    </xf>
    <xf numFmtId="3" fontId="30" fillId="0" borderId="25" xfId="0" applyNumberFormat="1" applyFont="1" applyBorder="1" applyAlignment="1">
      <alignment horizontal="center"/>
    </xf>
    <xf numFmtId="3" fontId="30" fillId="0" borderId="5" xfId="0" applyNumberFormat="1" applyFont="1" applyBorder="1" applyAlignment="1" quotePrefix="1">
      <alignment horizontal="center"/>
    </xf>
    <xf numFmtId="3" fontId="30" fillId="0" borderId="26" xfId="0" applyNumberFormat="1" applyFont="1" applyBorder="1" applyAlignment="1" quotePrefix="1">
      <alignment horizontal="center"/>
    </xf>
    <xf numFmtId="4" fontId="0" fillId="6" borderId="10" xfId="0" applyNumberFormat="1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8" borderId="10" xfId="0" applyNumberForma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4" fontId="0" fillId="6" borderId="10" xfId="0" applyNumberFormat="1" applyFill="1" applyBorder="1" applyAlignment="1">
      <alignment horizontal="center"/>
    </xf>
    <xf numFmtId="3" fontId="21" fillId="0" borderId="0" xfId="15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0" fillId="3" borderId="10" xfId="0" applyNumberFormat="1" applyFont="1" applyFill="1" applyBorder="1" applyAlignment="1">
      <alignment horizontal="center"/>
    </xf>
    <xf numFmtId="9" fontId="0" fillId="0" borderId="27" xfId="2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16</xdr:row>
      <xdr:rowOff>0</xdr:rowOff>
    </xdr:from>
    <xdr:to>
      <xdr:col>2</xdr:col>
      <xdr:colOff>609600</xdr:colOff>
      <xdr:row>22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352925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efa@unsa.org" TargetMode="External" /><Relationship Id="rId2" Type="http://schemas.openxmlformats.org/officeDocument/2006/relationships/hyperlink" Target="http://itefa.unsa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0"/>
  <sheetViews>
    <sheetView tabSelected="1" workbookViewId="0" topLeftCell="C7">
      <selection activeCell="H28" sqref="H28:Q28"/>
    </sheetView>
  </sheetViews>
  <sheetFormatPr defaultColWidth="11.00390625" defaultRowHeight="12.75"/>
  <cols>
    <col min="1" max="1" width="15.125" style="1" customWidth="1"/>
    <col min="2" max="2" width="5.375" style="12" hidden="1" customWidth="1"/>
    <col min="3" max="3" width="8.25390625" style="12" customWidth="1"/>
    <col min="4" max="5" width="6.875" style="16" customWidth="1"/>
    <col min="6" max="17" width="8.875" style="1" customWidth="1"/>
    <col min="18" max="18" width="3.25390625" style="1" customWidth="1"/>
    <col min="19" max="16384" width="12.00390625" style="1" customWidth="1"/>
  </cols>
  <sheetData>
    <row r="1" spans="1:11" ht="25.5">
      <c r="A1"/>
      <c r="B1" s="11"/>
      <c r="C1" s="29" t="s">
        <v>28</v>
      </c>
      <c r="J1" s="6"/>
      <c r="K1"/>
    </row>
    <row r="2" spans="1:11" ht="23.25">
      <c r="A2"/>
      <c r="B2" s="11"/>
      <c r="C2" s="11"/>
      <c r="J2" s="6" t="s">
        <v>0</v>
      </c>
      <c r="K2"/>
    </row>
    <row r="3" spans="5:11" ht="5.25" customHeight="1">
      <c r="E3" s="3"/>
      <c r="J3" s="4"/>
      <c r="K3"/>
    </row>
    <row r="4" spans="5:11" ht="23.25" customHeight="1" thickBot="1">
      <c r="E4" s="3"/>
      <c r="J4" s="15" t="s">
        <v>39</v>
      </c>
      <c r="K4"/>
    </row>
    <row r="5" spans="1:17" s="10" customFormat="1" ht="55.5" customHeight="1">
      <c r="A5" s="5" t="s">
        <v>1</v>
      </c>
      <c r="B5" s="13" t="s">
        <v>19</v>
      </c>
      <c r="C5" s="19" t="s">
        <v>22</v>
      </c>
      <c r="D5" s="8" t="s">
        <v>2</v>
      </c>
      <c r="E5" s="32" t="s">
        <v>3</v>
      </c>
      <c r="F5" s="8" t="s">
        <v>4</v>
      </c>
      <c r="G5" s="8" t="s">
        <v>38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9" t="s">
        <v>14</v>
      </c>
    </row>
    <row r="6" spans="1:17" s="7" customFormat="1" ht="19.5" customHeight="1">
      <c r="A6" s="72" t="s">
        <v>21</v>
      </c>
      <c r="B6" s="73"/>
      <c r="C6" s="73">
        <v>208</v>
      </c>
      <c r="D6" s="74">
        <v>273.47</v>
      </c>
      <c r="E6" s="74">
        <v>42.41</v>
      </c>
      <c r="F6" s="75">
        <f aca="true" t="shared" si="0" ref="F6:F15">$D6+$E6</f>
        <v>315.88</v>
      </c>
      <c r="G6" s="75">
        <f>$D6+$E6*2</f>
        <v>358.29</v>
      </c>
      <c r="H6" s="75">
        <f aca="true" t="shared" si="1" ref="H6:H15">$D6+$E6*3</f>
        <v>400.70000000000005</v>
      </c>
      <c r="I6" s="75">
        <f aca="true" t="shared" si="2" ref="I6:I15">$D6+$E6*4</f>
        <v>443.11</v>
      </c>
      <c r="J6" s="75">
        <f aca="true" t="shared" si="3" ref="J6:J15">$D6+$E6*5</f>
        <v>485.52</v>
      </c>
      <c r="K6" s="75">
        <f aca="true" t="shared" si="4" ref="K6:K15">$D6+$E6*6</f>
        <v>527.9300000000001</v>
      </c>
      <c r="L6" s="75">
        <f>$D6+$E6*7</f>
        <v>570.34</v>
      </c>
      <c r="M6" s="75">
        <f aca="true" t="shared" si="5" ref="M6:M15">$D6+$E6*8</f>
        <v>612.75</v>
      </c>
      <c r="N6" s="75">
        <f aca="true" t="shared" si="6" ref="N6:N15">$D6+$E6*9</f>
        <v>655.16</v>
      </c>
      <c r="O6" s="75">
        <f aca="true" t="shared" si="7" ref="O6:O15">$D6+$E6*10</f>
        <v>697.5699999999999</v>
      </c>
      <c r="P6" s="75">
        <f aca="true" t="shared" si="8" ref="P6:P15">$D6+$E6*11</f>
        <v>739.98</v>
      </c>
      <c r="Q6" s="76">
        <f aca="true" t="shared" si="9" ref="Q6:Q15">$D6+$E6*12</f>
        <v>782.39</v>
      </c>
    </row>
    <row r="7" spans="1:17" s="7" customFormat="1" ht="19.5" customHeight="1" thickBot="1">
      <c r="A7" s="21" t="s">
        <v>15</v>
      </c>
      <c r="B7" s="14"/>
      <c r="C7" s="14">
        <v>208</v>
      </c>
      <c r="D7" s="33">
        <v>245.51</v>
      </c>
      <c r="E7" s="33">
        <v>38.8</v>
      </c>
      <c r="F7" s="34">
        <f t="shared" si="0"/>
        <v>284.31</v>
      </c>
      <c r="G7" s="34">
        <f aca="true" t="shared" si="10" ref="G7:G15">$D7+$E7*2</f>
        <v>323.11</v>
      </c>
      <c r="H7" s="34">
        <f t="shared" si="1"/>
        <v>361.90999999999997</v>
      </c>
      <c r="I7" s="34">
        <f t="shared" si="2"/>
        <v>400.71</v>
      </c>
      <c r="J7" s="34">
        <f t="shared" si="3"/>
        <v>439.51</v>
      </c>
      <c r="K7" s="34">
        <f t="shared" si="4"/>
        <v>478.30999999999995</v>
      </c>
      <c r="L7" s="34">
        <f aca="true" t="shared" si="11" ref="L7:L15">$D7+$E7*7</f>
        <v>517.1099999999999</v>
      </c>
      <c r="M7" s="34">
        <f t="shared" si="5"/>
        <v>555.91</v>
      </c>
      <c r="N7" s="34">
        <f t="shared" si="6"/>
        <v>594.71</v>
      </c>
      <c r="O7" s="34">
        <f t="shared" si="7"/>
        <v>633.51</v>
      </c>
      <c r="P7" s="34">
        <f t="shared" si="8"/>
        <v>672.31</v>
      </c>
      <c r="Q7" s="35">
        <f t="shared" si="9"/>
        <v>711.1099999999999</v>
      </c>
    </row>
    <row r="8" spans="1:17" s="7" customFormat="1" ht="19.5" customHeight="1" thickTop="1">
      <c r="A8" s="61" t="s">
        <v>23</v>
      </c>
      <c r="B8" s="62">
        <f>E8/2</f>
        <v>13.005</v>
      </c>
      <c r="C8" s="63">
        <v>133</v>
      </c>
      <c r="D8" s="64">
        <v>216.95</v>
      </c>
      <c r="E8" s="64">
        <v>26.01</v>
      </c>
      <c r="F8" s="65">
        <f t="shared" si="0"/>
        <v>242.95999999999998</v>
      </c>
      <c r="G8" s="65">
        <f t="shared" si="10"/>
        <v>268.96999999999997</v>
      </c>
      <c r="H8" s="65">
        <f t="shared" si="1"/>
        <v>294.98</v>
      </c>
      <c r="I8" s="65">
        <f t="shared" si="2"/>
        <v>320.99</v>
      </c>
      <c r="J8" s="65">
        <f t="shared" si="3"/>
        <v>347</v>
      </c>
      <c r="K8" s="65">
        <f t="shared" si="4"/>
        <v>373.01</v>
      </c>
      <c r="L8" s="65">
        <f t="shared" si="11"/>
        <v>399.02</v>
      </c>
      <c r="M8" s="65">
        <f t="shared" si="5"/>
        <v>425.03</v>
      </c>
      <c r="N8" s="65">
        <f t="shared" si="6"/>
        <v>451.03999999999996</v>
      </c>
      <c r="O8" s="65">
        <f t="shared" si="7"/>
        <v>477.05</v>
      </c>
      <c r="P8" s="65">
        <f t="shared" si="8"/>
        <v>503.06</v>
      </c>
      <c r="Q8" s="66">
        <f t="shared" si="9"/>
        <v>529.0699999999999</v>
      </c>
    </row>
    <row r="9" spans="1:17" s="7" customFormat="1" ht="19.5" customHeight="1">
      <c r="A9" s="22" t="s">
        <v>24</v>
      </c>
      <c r="B9" s="23">
        <f>E9/2</f>
        <v>12.405</v>
      </c>
      <c r="C9" s="14">
        <v>133</v>
      </c>
      <c r="D9" s="36">
        <v>208.3</v>
      </c>
      <c r="E9" s="36">
        <v>24.81</v>
      </c>
      <c r="F9" s="37">
        <f t="shared" si="0"/>
        <v>233.11</v>
      </c>
      <c r="G9" s="37">
        <f t="shared" si="10"/>
        <v>257.92</v>
      </c>
      <c r="H9" s="37">
        <f t="shared" si="1"/>
        <v>282.73</v>
      </c>
      <c r="I9" s="37">
        <f t="shared" si="2"/>
        <v>307.54</v>
      </c>
      <c r="J9" s="37">
        <f t="shared" si="3"/>
        <v>332.35</v>
      </c>
      <c r="K9" s="37">
        <f t="shared" si="4"/>
        <v>357.15999999999997</v>
      </c>
      <c r="L9" s="37">
        <f t="shared" si="11"/>
        <v>381.97</v>
      </c>
      <c r="M9" s="37">
        <f t="shared" si="5"/>
        <v>406.78</v>
      </c>
      <c r="N9" s="37">
        <f t="shared" si="6"/>
        <v>431.59000000000003</v>
      </c>
      <c r="O9" s="37">
        <f t="shared" si="7"/>
        <v>456.4</v>
      </c>
      <c r="P9" s="37">
        <f t="shared" si="8"/>
        <v>481.21</v>
      </c>
      <c r="Q9" s="38">
        <f t="shared" si="9"/>
        <v>506.02</v>
      </c>
    </row>
    <row r="10" spans="1:17" s="7" customFormat="1" ht="19.5" customHeight="1" thickBot="1">
      <c r="A10" s="25" t="s">
        <v>25</v>
      </c>
      <c r="B10" s="26">
        <f>E10/2</f>
        <v>11.76</v>
      </c>
      <c r="C10" s="24">
        <v>133</v>
      </c>
      <c r="D10" s="39">
        <v>198.63</v>
      </c>
      <c r="E10" s="39">
        <v>23.52</v>
      </c>
      <c r="F10" s="40">
        <f t="shared" si="0"/>
        <v>222.15</v>
      </c>
      <c r="G10" s="40">
        <f t="shared" si="10"/>
        <v>245.67</v>
      </c>
      <c r="H10" s="40">
        <f t="shared" si="1"/>
        <v>269.19</v>
      </c>
      <c r="I10" s="40">
        <f t="shared" si="2"/>
        <v>292.71</v>
      </c>
      <c r="J10" s="40">
        <f t="shared" si="3"/>
        <v>316.23</v>
      </c>
      <c r="K10" s="40">
        <f t="shared" si="4"/>
        <v>339.75</v>
      </c>
      <c r="L10" s="40">
        <f t="shared" si="11"/>
        <v>363.27</v>
      </c>
      <c r="M10" s="40">
        <f t="shared" si="5"/>
        <v>386.78999999999996</v>
      </c>
      <c r="N10" s="40">
        <f t="shared" si="6"/>
        <v>410.31</v>
      </c>
      <c r="O10" s="40">
        <f t="shared" si="7"/>
        <v>433.83</v>
      </c>
      <c r="P10" s="40">
        <f t="shared" si="8"/>
        <v>457.34999999999997</v>
      </c>
      <c r="Q10" s="41">
        <f t="shared" si="9"/>
        <v>480.87</v>
      </c>
    </row>
    <row r="11" spans="1:17" s="7" customFormat="1" ht="19.5" customHeight="1" thickBot="1" thickTop="1">
      <c r="A11" s="60" t="s">
        <v>32</v>
      </c>
      <c r="B11" s="27">
        <f>E11/2</f>
        <v>9.06</v>
      </c>
      <c r="C11" s="28"/>
      <c r="D11" s="57">
        <v>199.26</v>
      </c>
      <c r="E11" s="57">
        <v>18.12</v>
      </c>
      <c r="F11" s="58">
        <f t="shared" si="0"/>
        <v>217.38</v>
      </c>
      <c r="G11" s="58">
        <f t="shared" si="10"/>
        <v>235.5</v>
      </c>
      <c r="H11" s="58">
        <f t="shared" si="1"/>
        <v>253.62</v>
      </c>
      <c r="I11" s="58">
        <f t="shared" si="2"/>
        <v>271.74</v>
      </c>
      <c r="J11" s="58">
        <f t="shared" si="3"/>
        <v>289.86</v>
      </c>
      <c r="K11" s="58">
        <f t="shared" si="4"/>
        <v>307.98</v>
      </c>
      <c r="L11" s="58">
        <f t="shared" si="11"/>
        <v>326.1</v>
      </c>
      <c r="M11" s="58">
        <f t="shared" si="5"/>
        <v>344.22</v>
      </c>
      <c r="N11" s="58">
        <f t="shared" si="6"/>
        <v>362.34000000000003</v>
      </c>
      <c r="O11" s="58">
        <f t="shared" si="7"/>
        <v>380.46000000000004</v>
      </c>
      <c r="P11" s="58">
        <f t="shared" si="8"/>
        <v>398.58000000000004</v>
      </c>
      <c r="Q11" s="59">
        <f t="shared" si="9"/>
        <v>416.7</v>
      </c>
    </row>
    <row r="12" spans="1:17" s="7" customFormat="1" ht="19.5" customHeight="1" thickTop="1">
      <c r="A12" s="67" t="s">
        <v>20</v>
      </c>
      <c r="B12" s="68"/>
      <c r="C12" s="68"/>
      <c r="D12" s="69">
        <v>147.06</v>
      </c>
      <c r="E12" s="69">
        <v>20</v>
      </c>
      <c r="F12" s="70">
        <f t="shared" si="0"/>
        <v>167.06</v>
      </c>
      <c r="G12" s="70">
        <f t="shared" si="10"/>
        <v>187.06</v>
      </c>
      <c r="H12" s="70">
        <f t="shared" si="1"/>
        <v>207.06</v>
      </c>
      <c r="I12" s="70">
        <f t="shared" si="2"/>
        <v>227.06</v>
      </c>
      <c r="J12" s="70">
        <f t="shared" si="3"/>
        <v>247.06</v>
      </c>
      <c r="K12" s="70">
        <f t="shared" si="4"/>
        <v>267.06</v>
      </c>
      <c r="L12" s="70">
        <f t="shared" si="11"/>
        <v>287.06</v>
      </c>
      <c r="M12" s="70">
        <f t="shared" si="5"/>
        <v>307.06</v>
      </c>
      <c r="N12" s="70">
        <f t="shared" si="6"/>
        <v>327.06</v>
      </c>
      <c r="O12" s="70">
        <f t="shared" si="7"/>
        <v>347.06</v>
      </c>
      <c r="P12" s="70">
        <f t="shared" si="8"/>
        <v>367.06</v>
      </c>
      <c r="Q12" s="71">
        <f t="shared" si="9"/>
        <v>387.06</v>
      </c>
    </row>
    <row r="13" spans="1:17" s="7" customFormat="1" ht="19.5" customHeight="1">
      <c r="A13" s="44" t="s">
        <v>16</v>
      </c>
      <c r="B13" s="45"/>
      <c r="C13" s="46"/>
      <c r="D13" s="47">
        <v>143.02</v>
      </c>
      <c r="E13" s="47">
        <v>19.83</v>
      </c>
      <c r="F13" s="48">
        <f t="shared" si="0"/>
        <v>162.85000000000002</v>
      </c>
      <c r="G13" s="48">
        <f t="shared" si="10"/>
        <v>182.68</v>
      </c>
      <c r="H13" s="48">
        <f t="shared" si="1"/>
        <v>202.51</v>
      </c>
      <c r="I13" s="48">
        <f t="shared" si="2"/>
        <v>222.34</v>
      </c>
      <c r="J13" s="48">
        <f t="shared" si="3"/>
        <v>242.17000000000002</v>
      </c>
      <c r="K13" s="48">
        <f t="shared" si="4"/>
        <v>262</v>
      </c>
      <c r="L13" s="48">
        <f t="shared" si="11"/>
        <v>281.83000000000004</v>
      </c>
      <c r="M13" s="48">
        <f t="shared" si="5"/>
        <v>301.65999999999997</v>
      </c>
      <c r="N13" s="48">
        <f t="shared" si="6"/>
        <v>321.49</v>
      </c>
      <c r="O13" s="48">
        <f t="shared" si="7"/>
        <v>341.32</v>
      </c>
      <c r="P13" s="48">
        <f t="shared" si="8"/>
        <v>361.15</v>
      </c>
      <c r="Q13" s="49">
        <f t="shared" si="9"/>
        <v>380.98</v>
      </c>
    </row>
    <row r="14" spans="1:17" s="7" customFormat="1" ht="19.5" customHeight="1" thickBot="1">
      <c r="A14" s="50" t="s">
        <v>26</v>
      </c>
      <c r="B14" s="51"/>
      <c r="C14" s="52"/>
      <c r="D14" s="53">
        <v>139.16</v>
      </c>
      <c r="E14" s="53">
        <v>18.72</v>
      </c>
      <c r="F14" s="54">
        <f t="shared" si="0"/>
        <v>157.88</v>
      </c>
      <c r="G14" s="54">
        <f t="shared" si="10"/>
        <v>176.6</v>
      </c>
      <c r="H14" s="54">
        <f t="shared" si="1"/>
        <v>195.32</v>
      </c>
      <c r="I14" s="54">
        <f t="shared" si="2"/>
        <v>214.04</v>
      </c>
      <c r="J14" s="54">
        <f t="shared" si="3"/>
        <v>232.76</v>
      </c>
      <c r="K14" s="54">
        <f t="shared" si="4"/>
        <v>251.48</v>
      </c>
      <c r="L14" s="54">
        <f t="shared" si="11"/>
        <v>270.2</v>
      </c>
      <c r="M14" s="54">
        <f t="shared" si="5"/>
        <v>288.91999999999996</v>
      </c>
      <c r="N14" s="54">
        <f t="shared" si="6"/>
        <v>307.64</v>
      </c>
      <c r="O14" s="54">
        <f t="shared" si="7"/>
        <v>326.36</v>
      </c>
      <c r="P14" s="54">
        <f t="shared" si="8"/>
        <v>345.08</v>
      </c>
      <c r="Q14" s="55">
        <f t="shared" si="9"/>
        <v>363.79999999999995</v>
      </c>
    </row>
    <row r="15" spans="1:17" ht="15.75" customHeight="1" thickBot="1">
      <c r="A15" s="50" t="s">
        <v>27</v>
      </c>
      <c r="B15" s="51"/>
      <c r="C15" s="52"/>
      <c r="D15" s="53">
        <v>124.57</v>
      </c>
      <c r="E15" s="53">
        <v>18.72</v>
      </c>
      <c r="F15" s="54">
        <f t="shared" si="0"/>
        <v>143.29</v>
      </c>
      <c r="G15" s="54">
        <f t="shared" si="10"/>
        <v>162.01</v>
      </c>
      <c r="H15" s="54">
        <f t="shared" si="1"/>
        <v>180.73</v>
      </c>
      <c r="I15" s="54">
        <f t="shared" si="2"/>
        <v>199.45</v>
      </c>
      <c r="J15" s="54">
        <f t="shared" si="3"/>
        <v>218.17</v>
      </c>
      <c r="K15" s="54">
        <f t="shared" si="4"/>
        <v>236.89</v>
      </c>
      <c r="L15" s="54">
        <f t="shared" si="11"/>
        <v>255.60999999999999</v>
      </c>
      <c r="M15" s="54">
        <f t="shared" si="5"/>
        <v>274.33</v>
      </c>
      <c r="N15" s="54">
        <f t="shared" si="6"/>
        <v>293.04999999999995</v>
      </c>
      <c r="O15" s="54">
        <f t="shared" si="7"/>
        <v>311.77</v>
      </c>
      <c r="P15" s="54">
        <f t="shared" si="8"/>
        <v>330.49</v>
      </c>
      <c r="Q15" s="55">
        <f t="shared" si="9"/>
        <v>349.21</v>
      </c>
    </row>
    <row r="16" spans="1:18" ht="18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3:17" ht="18">
      <c r="C17" s="99"/>
      <c r="D17" s="99"/>
      <c r="E17" s="99"/>
      <c r="F17" s="99"/>
      <c r="G17" s="42" t="s">
        <v>29</v>
      </c>
      <c r="H17" s="43"/>
      <c r="J17" s="80"/>
      <c r="K17" s="81"/>
      <c r="L17" s="84" t="s">
        <v>34</v>
      </c>
      <c r="M17" s="84"/>
      <c r="N17" s="79" t="s">
        <v>35</v>
      </c>
      <c r="O17" s="79"/>
      <c r="P17" s="79" t="s">
        <v>36</v>
      </c>
      <c r="Q17" s="79"/>
    </row>
    <row r="18" spans="3:17" ht="12.75">
      <c r="C18" s="99"/>
      <c r="D18" s="99"/>
      <c r="E18" s="99"/>
      <c r="F18" s="99"/>
      <c r="G18" s="31" t="s">
        <v>31</v>
      </c>
      <c r="H18" s="30"/>
      <c r="J18" s="82"/>
      <c r="K18" s="83"/>
      <c r="L18" s="85"/>
      <c r="M18" s="86"/>
      <c r="N18" s="103">
        <v>0.8</v>
      </c>
      <c r="O18" s="103"/>
      <c r="P18" s="103">
        <v>1.2</v>
      </c>
      <c r="Q18" s="103"/>
    </row>
    <row r="19" spans="3:17" ht="12.75">
      <c r="C19" s="99"/>
      <c r="D19" s="99"/>
      <c r="E19" s="99"/>
      <c r="F19" s="99"/>
      <c r="G19" s="56"/>
      <c r="H19" s="18"/>
      <c r="J19" s="96" t="s">
        <v>33</v>
      </c>
      <c r="K19" s="96"/>
      <c r="L19" s="96">
        <v>9903</v>
      </c>
      <c r="M19" s="96"/>
      <c r="N19" s="97">
        <v>660.17</v>
      </c>
      <c r="O19" s="97"/>
      <c r="P19" s="97">
        <v>990.33</v>
      </c>
      <c r="Q19" s="97"/>
    </row>
    <row r="20" spans="3:17" ht="12.75">
      <c r="C20" s="99"/>
      <c r="D20" s="99"/>
      <c r="E20" s="99"/>
      <c r="F20" s="99"/>
      <c r="J20" s="94" t="s">
        <v>37</v>
      </c>
      <c r="K20" s="94"/>
      <c r="L20" s="102">
        <v>9221</v>
      </c>
      <c r="M20" s="102"/>
      <c r="N20" s="91">
        <v>614.75</v>
      </c>
      <c r="O20" s="91"/>
      <c r="P20" s="91">
        <v>922.08</v>
      </c>
      <c r="Q20" s="91"/>
    </row>
    <row r="21" spans="5:17" ht="12.75">
      <c r="E21" s="2" t="s">
        <v>17</v>
      </c>
      <c r="F21" s="2"/>
      <c r="J21" s="93" t="s">
        <v>42</v>
      </c>
      <c r="K21" s="93"/>
      <c r="L21" s="93">
        <v>5291</v>
      </c>
      <c r="M21" s="93"/>
      <c r="N21" s="90">
        <v>352.73</v>
      </c>
      <c r="O21" s="90"/>
      <c r="P21" s="90">
        <v>529.1</v>
      </c>
      <c r="Q21" s="90"/>
    </row>
    <row r="22" spans="5:17" ht="12.75">
      <c r="E22" s="2" t="s">
        <v>18</v>
      </c>
      <c r="F22" s="2"/>
      <c r="J22" s="94" t="s">
        <v>40</v>
      </c>
      <c r="K22" s="94"/>
      <c r="L22" s="94">
        <v>5060</v>
      </c>
      <c r="M22" s="94"/>
      <c r="N22" s="91">
        <v>337.35</v>
      </c>
      <c r="O22" s="91"/>
      <c r="P22" s="91">
        <v>506.02</v>
      </c>
      <c r="Q22" s="91"/>
    </row>
    <row r="23" spans="5:17" ht="12.75">
      <c r="E23" s="2"/>
      <c r="F23" s="2"/>
      <c r="J23" s="95" t="s">
        <v>41</v>
      </c>
      <c r="K23" s="95"/>
      <c r="L23" s="95">
        <v>4809</v>
      </c>
      <c r="M23" s="95"/>
      <c r="N23" s="92">
        <v>320.62</v>
      </c>
      <c r="O23" s="92"/>
      <c r="P23" s="92">
        <v>480.93</v>
      </c>
      <c r="Q23" s="92"/>
    </row>
    <row r="25" spans="3:17" ht="12.75">
      <c r="C25" s="98" t="s">
        <v>30</v>
      </c>
      <c r="D25" s="99"/>
      <c r="E25" s="99"/>
      <c r="F25" s="99"/>
      <c r="G25" s="99"/>
      <c r="H25" s="78"/>
      <c r="I25" s="78"/>
      <c r="J25" s="87" t="s">
        <v>43</v>
      </c>
      <c r="K25" s="88"/>
      <c r="L25" s="89"/>
      <c r="M25" s="78"/>
      <c r="N25" s="78"/>
      <c r="O25" s="78"/>
      <c r="P25" s="78"/>
      <c r="Q25" s="78"/>
    </row>
    <row r="26" spans="4:17" ht="12.75">
      <c r="D26" s="1"/>
      <c r="E26" s="56"/>
      <c r="F26" s="18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5:17" ht="12.75">
      <c r="E27" s="17"/>
      <c r="F27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8:17" ht="12.75"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8:12" ht="12.75">
      <c r="H29" s="20"/>
      <c r="I29" s="20"/>
      <c r="J29" s="20"/>
      <c r="K29" s="20"/>
      <c r="L29" s="20"/>
    </row>
    <row r="30" spans="8:16" ht="12.75">
      <c r="H30" s="77"/>
      <c r="I30" s="77"/>
      <c r="J30" s="77"/>
      <c r="K30" s="77"/>
      <c r="L30" s="77"/>
      <c r="M30" s="77"/>
      <c r="N30" s="77"/>
      <c r="O30" s="77"/>
      <c r="P30" s="77"/>
    </row>
  </sheetData>
  <sheetProtection password="9D9C" sheet="1" objects="1" scenarios="1" insertHyperlinks="0" selectLockedCells="1" selectUnlockedCells="1"/>
  <mergeCells count="27">
    <mergeCell ref="C25:G25"/>
    <mergeCell ref="C17:F20"/>
    <mergeCell ref="A16:R16"/>
    <mergeCell ref="H28:Q28"/>
    <mergeCell ref="L20:M20"/>
    <mergeCell ref="N18:O18"/>
    <mergeCell ref="N19:O19"/>
    <mergeCell ref="P20:Q20"/>
    <mergeCell ref="P18:Q18"/>
    <mergeCell ref="J20:K20"/>
    <mergeCell ref="J19:K19"/>
    <mergeCell ref="N20:O20"/>
    <mergeCell ref="P19:Q19"/>
    <mergeCell ref="L19:M19"/>
    <mergeCell ref="P21:Q21"/>
    <mergeCell ref="P22:Q22"/>
    <mergeCell ref="P23:Q23"/>
    <mergeCell ref="J21:K21"/>
    <mergeCell ref="L21:M21"/>
    <mergeCell ref="J22:K22"/>
    <mergeCell ref="J23:K23"/>
    <mergeCell ref="L22:M22"/>
    <mergeCell ref="L23:M23"/>
    <mergeCell ref="J25:L25"/>
    <mergeCell ref="N21:O21"/>
    <mergeCell ref="N22:O22"/>
    <mergeCell ref="N23:O23"/>
  </mergeCells>
  <hyperlinks>
    <hyperlink ref="C25" r:id="rId1" display="itefa@unsa.org"/>
    <hyperlink ref="G17" r:id="rId2" display="http://itefa.unsa.org"/>
  </hyperlinks>
  <printOptions/>
  <pageMargins left="0" right="0" top="0" bottom="0" header="0.5118110236220472" footer="0.5118110236220472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Brigitte PINEAU</cp:lastModifiedBy>
  <cp:lastPrinted>2004-07-18T08:58:50Z</cp:lastPrinted>
  <dcterms:created xsi:type="dcterms:W3CDTF">1999-01-19T22:33:27Z</dcterms:created>
  <dcterms:modified xsi:type="dcterms:W3CDTF">2009-06-10T09:19:01Z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